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93af583d30db8f4/Documents/Finance 2023/"/>
    </mc:Choice>
  </mc:AlternateContent>
  <xr:revisionPtr revIDLastSave="0" documentId="8_{7870122E-AECA-405B-98E0-A233956B4A23}" xr6:coauthVersionLast="47" xr6:coauthVersionMax="47" xr10:uidLastSave="{00000000-0000-0000-0000-000000000000}"/>
  <bookViews>
    <workbookView xWindow="-108" yWindow="-108" windowWidth="23256" windowHeight="12456" xr2:uid="{C0A85A8F-7993-49F2-A5EB-EAC195ED85F1}"/>
  </bookViews>
  <sheets>
    <sheet name="BUDGET24-25" sheetId="1" r:id="rId1"/>
    <sheet name="Don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2" l="1"/>
  <c r="D57" i="1"/>
  <c r="D28" i="1"/>
  <c r="F40" i="1" l="1"/>
  <c r="F21" i="1"/>
  <c r="F50" i="1" s="1"/>
  <c r="H57" i="1"/>
  <c r="H13" i="1"/>
  <c r="D70" i="1"/>
  <c r="B70" i="1"/>
  <c r="F13" i="1"/>
  <c r="F57" i="1"/>
  <c r="B57" i="1"/>
  <c r="D50" i="1"/>
  <c r="D59" i="1" s="1"/>
  <c r="B50" i="1"/>
  <c r="D13" i="1"/>
  <c r="B13" i="1"/>
  <c r="H50" i="1" l="1"/>
  <c r="H59" i="1" s="1"/>
  <c r="H61" i="1" s="1"/>
  <c r="D72" i="1"/>
  <c r="F59" i="1"/>
  <c r="F61" i="1" s="1"/>
  <c r="F70" i="1" s="1"/>
  <c r="F72" i="1" s="1"/>
  <c r="H66" i="1" l="1"/>
  <c r="H70" i="1" s="1"/>
  <c r="H72" i="1" s="1"/>
</calcChain>
</file>

<file path=xl/sharedStrings.xml><?xml version="1.0" encoding="utf-8"?>
<sst xmlns="http://schemas.openxmlformats.org/spreadsheetml/2006/main" count="125" uniqueCount="104">
  <si>
    <t>CLAYDON &amp; WHITTON PARISH COUNCIL</t>
  </si>
  <si>
    <t>Income</t>
  </si>
  <si>
    <t>2022/23 Budget</t>
  </si>
  <si>
    <t>Note</t>
  </si>
  <si>
    <t>£</t>
  </si>
  <si>
    <t>Precept</t>
  </si>
  <si>
    <t>Allotments Rents</t>
  </si>
  <si>
    <t>MSDC Street Cleaning Grant</t>
  </si>
  <si>
    <t>Community Infrastructure Levy</t>
  </si>
  <si>
    <t>Total Income</t>
  </si>
  <si>
    <t>Recurring Expenditure</t>
  </si>
  <si>
    <t>Administrative Expenses</t>
  </si>
  <si>
    <t>Chairman's Allowance</t>
  </si>
  <si>
    <t>Parish Clerk's  Mileage Costs</t>
  </si>
  <si>
    <t xml:space="preserve">Parish Clerk's Telephone </t>
  </si>
  <si>
    <t>Parish Clerk's Broadband</t>
  </si>
  <si>
    <t>Stationery, Postage, Books and Adverts</t>
  </si>
  <si>
    <t>Website</t>
  </si>
  <si>
    <t>Room Hire</t>
  </si>
  <si>
    <t>Internal Audit</t>
  </si>
  <si>
    <t>Training</t>
  </si>
  <si>
    <t xml:space="preserve">Insurance </t>
  </si>
  <si>
    <t>Other Expenses</t>
  </si>
  <si>
    <t>Public Lighting</t>
  </si>
  <si>
    <t>Churchyard Maintenance</t>
  </si>
  <si>
    <t>Subscriptions</t>
  </si>
  <si>
    <t xml:space="preserve">Donations </t>
  </si>
  <si>
    <t>Maintenance Grants - Recreation Ground</t>
  </si>
  <si>
    <t>Maintenance Grants - Village Hall</t>
  </si>
  <si>
    <t>Street Cleaning Costs</t>
  </si>
  <si>
    <t>General Repairs</t>
  </si>
  <si>
    <t>Maintenance of Trees &amp; Vegetation</t>
  </si>
  <si>
    <t>Recreation Ground Improvement</t>
  </si>
  <si>
    <t>Data Protection</t>
  </si>
  <si>
    <t>Non-recurring Expenditure</t>
  </si>
  <si>
    <t>Purchase of Dog Bins &amp;  Intsallation</t>
  </si>
  <si>
    <t>Purchase of Litter Bins</t>
  </si>
  <si>
    <t>Provision for General Reserve</t>
  </si>
  <si>
    <t>Total Non-recurring Expenditure</t>
  </si>
  <si>
    <t>Calculation of Annual Precept</t>
  </si>
  <si>
    <t>2022/23 Precept Calculation</t>
  </si>
  <si>
    <t>Funding Required</t>
  </si>
  <si>
    <t>Council Tax Base - Band 'D' Equivalent</t>
  </si>
  <si>
    <t xml:space="preserve">Parish Precept </t>
  </si>
  <si>
    <t>% Increase/decrease(-)</t>
  </si>
  <si>
    <t>taxbase per MSDC</t>
  </si>
  <si>
    <t>Contingency/In-Year Discretionary Projects</t>
  </si>
  <si>
    <t>2023/24 Budget</t>
  </si>
  <si>
    <t>2023/24 Precept Calculation</t>
  </si>
  <si>
    <t>Total Expenditure</t>
  </si>
  <si>
    <t>Net Expenditure</t>
  </si>
  <si>
    <t>Not budgeted - goes to special Reserve</t>
  </si>
  <si>
    <t>see calc.</t>
  </si>
  <si>
    <t>Parish Clerk's &amp; RFO's Employments Cost</t>
  </si>
  <si>
    <t xml:space="preserve">2021/22        Actual   </t>
  </si>
  <si>
    <t>2022/23 Actual</t>
  </si>
  <si>
    <t xml:space="preserve">2021/22                  Precept Calculation    </t>
  </si>
  <si>
    <t>2024/25 Precept Calculation</t>
  </si>
  <si>
    <t>2021/22        Actual</t>
  </si>
  <si>
    <t>2024/25 Budget</t>
  </si>
  <si>
    <t>Precept 24/25 is calculated on second page</t>
  </si>
  <si>
    <t>PARISH PRECEPT 2024/25</t>
  </si>
  <si>
    <t>Interest</t>
  </si>
  <si>
    <t>Mansion House Grant</t>
  </si>
  <si>
    <t>Clerk's Laptop &amp; Mobile Phone</t>
  </si>
  <si>
    <t>Interim Clerk</t>
  </si>
  <si>
    <t>SALC Payroll Charges</t>
  </si>
  <si>
    <t>Mansion House grant Distribution</t>
  </si>
  <si>
    <t>Cllr E-mail provision</t>
  </si>
  <si>
    <t>Street Lighting Upgrade</t>
  </si>
  <si>
    <t>LCTRS Grant (now expired)</t>
  </si>
  <si>
    <t>Exclude from precept calculation</t>
  </si>
  <si>
    <t>22/23 x 1.0978 (minm wage incr)</t>
  </si>
  <si>
    <t>we get 2 invoices ~ £100</t>
  </si>
  <si>
    <t>AGAR Fee (PKF Littlejohn review)</t>
  </si>
  <si>
    <t>New cllrs (if any), clerk &amp; RFO</t>
  </si>
  <si>
    <t>incr per RFO</t>
  </si>
  <si>
    <t>see calc - clerk &amp; RFO incl pensions</t>
  </si>
  <si>
    <t>34hr x 13periods + 44hr x 13periods X £11.50</t>
  </si>
  <si>
    <t>Emptying Dog / Litter Bins</t>
  </si>
  <si>
    <t>MSDC significant charge increase notified</t>
  </si>
  <si>
    <t>New Whitton estate?</t>
  </si>
  <si>
    <t>assume £nil due to flooding etc.</t>
  </si>
  <si>
    <t>see list</t>
  </si>
  <si>
    <t>Allows for event this coming year 24/25</t>
  </si>
  <si>
    <t>This, and its expense, not part of precept</t>
  </si>
  <si>
    <t>Donations to Charities/Other Organisations</t>
  </si>
  <si>
    <t>(donations have been minimal over the last two years</t>
  </si>
  <si>
    <t>but the list below is based on 21/22 budget adjusted</t>
  </si>
  <si>
    <t>for a lower CAB funding now SCC fund them more)</t>
  </si>
  <si>
    <t>Earl Haigh Poppy Fund</t>
  </si>
  <si>
    <t>Suffolk Accident rescue Service</t>
  </si>
  <si>
    <t>Mid Suffolk Citizens Advice</t>
  </si>
  <si>
    <t>Avenues East</t>
  </si>
  <si>
    <t>Lighthouse Womens Aid</t>
  </si>
  <si>
    <t>Home Start</t>
  </si>
  <si>
    <t>East Anglian Air Ambulance</t>
  </si>
  <si>
    <t>Headway</t>
  </si>
  <si>
    <t>CPRE</t>
  </si>
  <si>
    <t>Claydon First responders</t>
  </si>
  <si>
    <t>Cruise Bereavement Care</t>
  </si>
  <si>
    <t>Good Neighbour Scheme</t>
  </si>
  <si>
    <t>Suffolk Family Carers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</si>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</sst>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3" fontId="3" fillId="0" borderId="0" xfId="0" applyNumberFormat="1" applyFont="1"/>
    <xf numFmtId="3" fontId="0" fillId="0" borderId="0" xfId="0" applyNumberFormat="1"/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0" fillId="0" borderId="1" xfId="0" applyNumberFormat="1" applyBorder="1"/>
    <xf numFmtId="3" fontId="5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43" fontId="0" fillId="0" borderId="3" xfId="0" applyNumberFormat="1" applyBorder="1"/>
    <xf numFmtId="43" fontId="0" fillId="0" borderId="0" xfId="0" applyNumberFormat="1"/>
    <xf numFmtId="3" fontId="5" fillId="0" borderId="1" xfId="0" applyNumberFormat="1" applyFont="1" applyBorder="1"/>
    <xf numFmtId="43" fontId="4" fillId="0" borderId="3" xfId="0" applyNumberFormat="1" applyFont="1" applyBorder="1"/>
    <xf numFmtId="3" fontId="5" fillId="0" borderId="4" xfId="0" applyNumberFormat="1" applyFont="1" applyBorder="1"/>
    <xf numFmtId="3" fontId="6" fillId="0" borderId="4" xfId="0" applyNumberFormat="1" applyFont="1" applyBorder="1"/>
    <xf numFmtId="3" fontId="4" fillId="0" borderId="4" xfId="0" applyNumberFormat="1" applyFont="1" applyBorder="1"/>
    <xf numFmtId="43" fontId="4" fillId="0" borderId="5" xfId="0" applyNumberFormat="1" applyFont="1" applyBorder="1" applyAlignment="1">
      <alignment horizontal="right" wrapText="1"/>
    </xf>
    <xf numFmtId="43" fontId="2" fillId="0" borderId="5" xfId="0" applyNumberFormat="1" applyFont="1" applyBorder="1"/>
    <xf numFmtId="0" fontId="0" fillId="0" borderId="5" xfId="0" applyBorder="1"/>
    <xf numFmtId="3" fontId="4" fillId="0" borderId="6" xfId="0" applyNumberFormat="1" applyFont="1" applyBorder="1"/>
    <xf numFmtId="3" fontId="6" fillId="0" borderId="0" xfId="0" applyNumberFormat="1" applyFont="1"/>
    <xf numFmtId="3" fontId="4" fillId="0" borderId="7" xfId="0" applyNumberFormat="1" applyFont="1" applyBorder="1" applyAlignment="1">
      <alignment horizontal="center" vertical="center"/>
    </xf>
    <xf numFmtId="3" fontId="0" fillId="0" borderId="7" xfId="0" applyNumberFormat="1" applyBorder="1"/>
    <xf numFmtId="3" fontId="4" fillId="0" borderId="7" xfId="0" applyNumberFormat="1" applyFont="1" applyBorder="1"/>
    <xf numFmtId="3" fontId="6" fillId="0" borderId="3" xfId="0" applyNumberFormat="1" applyFont="1" applyBorder="1"/>
    <xf numFmtId="3" fontId="6" fillId="0" borderId="7" xfId="0" applyNumberFormat="1" applyFont="1" applyBorder="1"/>
    <xf numFmtId="3" fontId="5" fillId="0" borderId="7" xfId="0" applyNumberFormat="1" applyFont="1" applyBorder="1"/>
    <xf numFmtId="43" fontId="4" fillId="0" borderId="8" xfId="0" applyNumberFormat="1" applyFont="1" applyBorder="1"/>
    <xf numFmtId="3" fontId="4" fillId="0" borderId="9" xfId="0" applyNumberFormat="1" applyFont="1" applyBorder="1"/>
    <xf numFmtId="3" fontId="4" fillId="0" borderId="0" xfId="0" applyNumberFormat="1" applyFont="1"/>
    <xf numFmtId="43" fontId="0" fillId="0" borderId="0" xfId="1" applyNumberFormat="1" applyFont="1"/>
    <xf numFmtId="43" fontId="6" fillId="0" borderId="3" xfId="1" applyNumberFormat="1" applyFont="1" applyFill="1" applyBorder="1"/>
    <xf numFmtId="43" fontId="0" fillId="0" borderId="3" xfId="1" applyNumberFormat="1" applyFont="1" applyBorder="1"/>
    <xf numFmtId="43" fontId="6" fillId="0" borderId="3" xfId="1" applyNumberFormat="1" applyFont="1" applyFill="1" applyBorder="1" applyAlignment="1">
      <alignment horizontal="right"/>
    </xf>
    <xf numFmtId="3" fontId="6" fillId="0" borderId="10" xfId="0" applyNumberFormat="1" applyFont="1" applyBorder="1"/>
    <xf numFmtId="43" fontId="4" fillId="0" borderId="8" xfId="1" applyNumberFormat="1" applyFont="1" applyFill="1" applyBorder="1"/>
    <xf numFmtId="43" fontId="0" fillId="0" borderId="5" xfId="1" applyNumberFormat="1" applyFont="1" applyBorder="1"/>
    <xf numFmtId="3" fontId="4" fillId="0" borderId="11" xfId="0" applyNumberFormat="1" applyFont="1" applyBorder="1"/>
    <xf numFmtId="43" fontId="2" fillId="0" borderId="11" xfId="0" applyNumberFormat="1" applyFont="1" applyBorder="1"/>
    <xf numFmtId="43" fontId="0" fillId="0" borderId="11" xfId="0" applyNumberFormat="1" applyBorder="1"/>
    <xf numFmtId="0" fontId="0" fillId="0" borderId="11" xfId="0" applyBorder="1"/>
    <xf numFmtId="3" fontId="5" fillId="0" borderId="0" xfId="0" applyNumberFormat="1" applyFont="1"/>
    <xf numFmtId="3" fontId="4" fillId="0" borderId="1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 wrapText="1"/>
    </xf>
    <xf numFmtId="3" fontId="0" fillId="0" borderId="12" xfId="0" applyNumberFormat="1" applyBorder="1"/>
    <xf numFmtId="3" fontId="0" fillId="0" borderId="3" xfId="0" applyNumberFormat="1" applyBorder="1" applyAlignment="1">
      <alignment horizontal="center"/>
    </xf>
    <xf numFmtId="3" fontId="4" fillId="0" borderId="12" xfId="0" applyNumberFormat="1" applyFont="1" applyBorder="1" applyAlignment="1">
      <alignment horizontal="center" vertical="center" wrapText="1"/>
    </xf>
    <xf numFmtId="3" fontId="0" fillId="0" borderId="3" xfId="0" applyNumberFormat="1" applyBorder="1"/>
    <xf numFmtId="3" fontId="4" fillId="0" borderId="12" xfId="0" applyNumberFormat="1" applyFont="1" applyBorder="1"/>
    <xf numFmtId="3" fontId="4" fillId="0" borderId="3" xfId="0" applyNumberFormat="1" applyFont="1" applyBorder="1"/>
    <xf numFmtId="4" fontId="0" fillId="0" borderId="3" xfId="0" applyNumberFormat="1" applyBorder="1"/>
    <xf numFmtId="4" fontId="4" fillId="0" borderId="3" xfId="0" applyNumberFormat="1" applyFont="1" applyBorder="1"/>
    <xf numFmtId="3" fontId="0" fillId="0" borderId="13" xfId="0" applyNumberFormat="1" applyBorder="1"/>
    <xf numFmtId="4" fontId="7" fillId="0" borderId="3" xfId="0" applyNumberFormat="1" applyFont="1" applyBorder="1"/>
    <xf numFmtId="43" fontId="0" fillId="0" borderId="3" xfId="2" applyFont="1" applyBorder="1"/>
    <xf numFmtId="10" fontId="4" fillId="0" borderId="5" xfId="3" applyNumberFormat="1" applyFont="1" applyBorder="1" applyAlignment="1">
      <alignment horizontal="right" vertical="center"/>
    </xf>
    <xf numFmtId="10" fontId="0" fillId="0" borderId="5" xfId="3" applyNumberFormat="1" applyFont="1" applyBorder="1"/>
    <xf numFmtId="43" fontId="0" fillId="0" borderId="3" xfId="2" applyFont="1" applyFill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2" applyFont="1" applyBorder="1"/>
    <xf numFmtId="43" fontId="8" fillId="0" borderId="0" xfId="2" applyFont="1" applyBorder="1"/>
    <xf numFmtId="43" fontId="2" fillId="0" borderId="0" xfId="0" applyNumberFormat="1" applyFont="1"/>
    <xf numFmtId="43" fontId="0" fillId="0" borderId="0" xfId="2" applyFont="1" applyFill="1" applyBorder="1"/>
    <xf numFmtId="43" fontId="8" fillId="0" borderId="0" xfId="2" applyFont="1" applyFill="1" applyBorder="1"/>
    <xf numFmtId="43" fontId="0" fillId="0" borderId="0" xfId="1" applyNumberFormat="1" applyFont="1" applyBorder="1"/>
    <xf numFmtId="10" fontId="0" fillId="0" borderId="0" xfId="3" applyNumberFormat="1" applyFont="1" applyBorder="1"/>
    <xf numFmtId="43" fontId="9" fillId="0" borderId="3" xfId="2" applyFont="1" applyBorder="1"/>
    <xf numFmtId="43" fontId="9" fillId="0" borderId="3" xfId="2" applyFont="1" applyFill="1" applyBorder="1"/>
    <xf numFmtId="0" fontId="0" fillId="0" borderId="3" xfId="0" quotePrefix="1" applyBorder="1"/>
    <xf numFmtId="0" fontId="9" fillId="0" borderId="3" xfId="0" applyFont="1" applyBorder="1"/>
    <xf numFmtId="43" fontId="0" fillId="0" borderId="3" xfId="2" applyFont="1" applyBorder="1" applyAlignment="1">
      <alignment horizontal="center"/>
    </xf>
    <xf numFmtId="0" fontId="8" fillId="0" borderId="3" xfId="0" applyFont="1" applyBorder="1"/>
    <xf numFmtId="0" fontId="10" fillId="0" borderId="0" xfId="0" applyFont="1"/>
    <xf numFmtId="0" fontId="0" fillId="0" borderId="0" xfId="0" applyAlignment="1">
      <alignment horizontal="center"/>
    </xf>
    <xf numFmtId="164" fontId="0" fillId="0" borderId="0" xfId="2" applyNumberFormat="1" applyFont="1"/>
    <xf numFmtId="164" fontId="0" fillId="0" borderId="6" xfId="2" applyNumberFormat="1" applyFont="1" applyBorder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DA759-F6D9-4B1F-B254-D6D210F0E5E2}">
  <sheetPr>
    <pageSetUpPr fitToPage="1"/>
  </sheetPr>
  <dimension ref="A1:J72"/>
  <sheetViews>
    <sheetView tabSelected="1" showWhiteSpace="0" view="pageLayout" zoomScaleNormal="100" workbookViewId="0"/>
  </sheetViews>
  <sheetFormatPr defaultRowHeight="14.4" x14ac:dyDescent="0.3"/>
  <cols>
    <col min="1" max="1" width="45.109375" bestFit="1" customWidth="1"/>
    <col min="2" max="2" width="11.44140625" customWidth="1"/>
    <col min="3" max="3" width="6.6640625" customWidth="1"/>
    <col min="4" max="4" width="11.33203125" customWidth="1"/>
    <col min="5" max="5" width="8" customWidth="1"/>
    <col min="6" max="6" width="11.5546875" customWidth="1"/>
    <col min="7" max="7" width="7.5546875" customWidth="1"/>
    <col min="8" max="8" width="11.5546875" customWidth="1"/>
    <col min="9" max="9" width="5.88671875" customWidth="1"/>
    <col min="10" max="10" width="35.5546875" customWidth="1"/>
    <col min="11" max="11" width="5" customWidth="1"/>
  </cols>
  <sheetData>
    <row r="1" spans="1:10" ht="15.6" x14ac:dyDescent="0.3">
      <c r="A1" s="1" t="s">
        <v>0</v>
      </c>
      <c r="B1" s="2"/>
    </row>
    <row r="2" spans="1:10" ht="15.6" x14ac:dyDescent="0.3">
      <c r="A2" s="1" t="s">
        <v>61</v>
      </c>
      <c r="B2" s="2"/>
      <c r="J2" s="13"/>
    </row>
    <row r="3" spans="1:10" ht="15" thickBot="1" x14ac:dyDescent="0.35">
      <c r="A3" s="2"/>
    </row>
    <row r="4" spans="1:10" ht="28.8" x14ac:dyDescent="0.3">
      <c r="A4" s="3" t="s">
        <v>1</v>
      </c>
      <c r="B4" s="4" t="s">
        <v>54</v>
      </c>
      <c r="D4" s="5" t="s">
        <v>55</v>
      </c>
      <c r="F4" s="5" t="s">
        <v>47</v>
      </c>
      <c r="G4" s="61"/>
      <c r="H4" s="5" t="s">
        <v>59</v>
      </c>
      <c r="J4" s="6" t="s">
        <v>3</v>
      </c>
    </row>
    <row r="5" spans="1:10" x14ac:dyDescent="0.3">
      <c r="A5" s="7"/>
      <c r="B5" s="8" t="s">
        <v>4</v>
      </c>
      <c r="D5" s="9" t="s">
        <v>4</v>
      </c>
      <c r="F5" s="10" t="s">
        <v>4</v>
      </c>
      <c r="G5" s="62"/>
      <c r="H5" s="10" t="s">
        <v>4</v>
      </c>
      <c r="J5" s="11"/>
    </row>
    <row r="6" spans="1:10" x14ac:dyDescent="0.3">
      <c r="A6" t="s">
        <v>5</v>
      </c>
      <c r="B6" s="12">
        <v>41500</v>
      </c>
      <c r="C6" s="13"/>
      <c r="D6" s="12">
        <v>42401</v>
      </c>
      <c r="F6" s="57">
        <v>38360</v>
      </c>
      <c r="G6" s="63"/>
      <c r="H6" s="74" t="s">
        <v>52</v>
      </c>
      <c r="J6" s="11" t="s">
        <v>60</v>
      </c>
    </row>
    <row r="7" spans="1:10" x14ac:dyDescent="0.3">
      <c r="A7" t="s">
        <v>70</v>
      </c>
      <c r="B7" s="12">
        <v>729</v>
      </c>
      <c r="C7" s="13"/>
      <c r="D7" s="12">
        <v>0</v>
      </c>
      <c r="F7" s="57">
        <v>0</v>
      </c>
      <c r="G7" s="63"/>
      <c r="H7" s="57">
        <v>0</v>
      </c>
      <c r="J7" s="11"/>
    </row>
    <row r="8" spans="1:10" x14ac:dyDescent="0.3">
      <c r="A8" s="14" t="s">
        <v>6</v>
      </c>
      <c r="B8" s="12">
        <v>53</v>
      </c>
      <c r="C8" s="13"/>
      <c r="D8" s="12">
        <v>36</v>
      </c>
      <c r="F8" s="57">
        <v>53</v>
      </c>
      <c r="G8" s="63"/>
      <c r="H8" s="57">
        <v>0</v>
      </c>
      <c r="J8" s="11" t="s">
        <v>82</v>
      </c>
    </row>
    <row r="9" spans="1:10" x14ac:dyDescent="0.3">
      <c r="A9" s="14" t="s">
        <v>7</v>
      </c>
      <c r="B9" s="12">
        <v>4633.2</v>
      </c>
      <c r="C9" s="13"/>
      <c r="D9" s="12">
        <v>4940</v>
      </c>
      <c r="F9" s="70">
        <v>5187</v>
      </c>
      <c r="G9" s="64"/>
      <c r="H9" s="70">
        <v>5845</v>
      </c>
      <c r="J9" s="72" t="s">
        <v>72</v>
      </c>
    </row>
    <row r="10" spans="1:10" x14ac:dyDescent="0.3">
      <c r="A10" s="16" t="s">
        <v>63</v>
      </c>
      <c r="B10" s="12">
        <v>0</v>
      </c>
      <c r="C10" s="13"/>
      <c r="D10" s="12">
        <v>1560</v>
      </c>
      <c r="F10" s="57">
        <v>0</v>
      </c>
      <c r="G10" s="63"/>
      <c r="H10" s="57">
        <v>0</v>
      </c>
      <c r="J10" s="11" t="s">
        <v>85</v>
      </c>
    </row>
    <row r="11" spans="1:10" x14ac:dyDescent="0.3">
      <c r="A11" s="17" t="s">
        <v>8</v>
      </c>
      <c r="B11" s="12">
        <v>59642.33</v>
      </c>
      <c r="C11" s="13"/>
      <c r="D11" s="12">
        <v>117533</v>
      </c>
      <c r="F11" s="57">
        <v>0</v>
      </c>
      <c r="G11" s="63"/>
      <c r="H11" s="57">
        <v>0</v>
      </c>
      <c r="J11" s="11" t="s">
        <v>51</v>
      </c>
    </row>
    <row r="12" spans="1:10" x14ac:dyDescent="0.3">
      <c r="A12" s="17" t="s">
        <v>62</v>
      </c>
      <c r="B12" s="15">
        <v>0</v>
      </c>
      <c r="C12" s="13"/>
      <c r="D12" s="12">
        <v>375</v>
      </c>
      <c r="F12" s="57">
        <v>0</v>
      </c>
      <c r="G12" s="63"/>
      <c r="H12" s="57">
        <v>1200</v>
      </c>
      <c r="J12" s="75"/>
    </row>
    <row r="13" spans="1:10" ht="15" thickBot="1" x14ac:dyDescent="0.35">
      <c r="A13" s="18" t="s">
        <v>9</v>
      </c>
      <c r="B13" s="19">
        <f>SUM(B6:B12)</f>
        <v>106557.53</v>
      </c>
      <c r="C13" s="13"/>
      <c r="D13" s="20">
        <f>SUM(D6:D12)</f>
        <v>166845</v>
      </c>
      <c r="F13" s="20">
        <f>SUM(F6:F12)</f>
        <v>43600</v>
      </c>
      <c r="G13" s="65"/>
      <c r="H13" s="20">
        <f>SUM(H6:H12)</f>
        <v>7045</v>
      </c>
      <c r="J13" s="21"/>
    </row>
    <row r="14" spans="1:10" ht="15" thickBot="1" x14ac:dyDescent="0.35">
      <c r="A14" s="22"/>
      <c r="B14" s="23"/>
    </row>
    <row r="15" spans="1:10" ht="28.8" x14ac:dyDescent="0.3">
      <c r="A15" s="24" t="s">
        <v>10</v>
      </c>
      <c r="B15" s="4" t="s">
        <v>58</v>
      </c>
      <c r="D15" s="5" t="s">
        <v>55</v>
      </c>
      <c r="F15" s="5" t="s">
        <v>2</v>
      </c>
      <c r="G15" s="61"/>
      <c r="H15" s="5" t="s">
        <v>47</v>
      </c>
      <c r="J15" s="6" t="s">
        <v>3</v>
      </c>
    </row>
    <row r="16" spans="1:10" x14ac:dyDescent="0.3">
      <c r="A16" s="25"/>
      <c r="B16" s="8" t="s">
        <v>4</v>
      </c>
      <c r="D16" s="11"/>
      <c r="F16" s="57"/>
      <c r="G16" s="63"/>
      <c r="H16" s="57"/>
      <c r="J16" s="11"/>
    </row>
    <row r="17" spans="1:10" x14ac:dyDescent="0.3">
      <c r="A17" s="26" t="s">
        <v>11</v>
      </c>
      <c r="B17" s="27"/>
      <c r="D17" s="11"/>
      <c r="F17" s="57"/>
      <c r="G17" s="63"/>
      <c r="H17" s="57"/>
      <c r="J17" s="11"/>
    </row>
    <row r="18" spans="1:10" x14ac:dyDescent="0.3">
      <c r="A18" s="28" t="s">
        <v>12</v>
      </c>
      <c r="B18" s="12">
        <v>330</v>
      </c>
      <c r="C18" s="13"/>
      <c r="D18" s="12">
        <v>330</v>
      </c>
      <c r="F18" s="57">
        <v>330</v>
      </c>
      <c r="G18" s="63"/>
      <c r="H18" s="57">
        <v>330</v>
      </c>
      <c r="J18" s="11"/>
    </row>
    <row r="19" spans="1:10" x14ac:dyDescent="0.3">
      <c r="A19" s="28" t="s">
        <v>53</v>
      </c>
      <c r="B19" s="12">
        <v>16700</v>
      </c>
      <c r="C19" s="13"/>
      <c r="D19" s="12">
        <v>12970</v>
      </c>
      <c r="F19" s="57">
        <v>11627</v>
      </c>
      <c r="G19" s="63"/>
      <c r="H19" s="57">
        <v>12750</v>
      </c>
      <c r="J19" s="11" t="s">
        <v>77</v>
      </c>
    </row>
    <row r="20" spans="1:10" x14ac:dyDescent="0.3">
      <c r="A20" s="28" t="s">
        <v>13</v>
      </c>
      <c r="B20" s="12">
        <v>355</v>
      </c>
      <c r="C20" s="13"/>
      <c r="D20" s="12">
        <v>238</v>
      </c>
      <c r="F20" s="57">
        <v>135</v>
      </c>
      <c r="G20" s="63"/>
      <c r="H20" s="57">
        <v>0</v>
      </c>
      <c r="J20" s="11"/>
    </row>
    <row r="21" spans="1:10" x14ac:dyDescent="0.3">
      <c r="A21" s="28" t="s">
        <v>14</v>
      </c>
      <c r="B21" s="12">
        <v>148.5</v>
      </c>
      <c r="C21" s="13"/>
      <c r="D21" s="12">
        <v>209</v>
      </c>
      <c r="F21" s="70">
        <f>25*12</f>
        <v>300</v>
      </c>
      <c r="G21" s="64"/>
      <c r="H21" s="70">
        <v>300</v>
      </c>
      <c r="J21" s="11"/>
    </row>
    <row r="22" spans="1:10" x14ac:dyDescent="0.3">
      <c r="A22" s="28" t="s">
        <v>15</v>
      </c>
      <c r="B22" s="12">
        <v>261.75</v>
      </c>
      <c r="C22" s="13"/>
      <c r="D22" s="12">
        <v>176</v>
      </c>
      <c r="F22" s="57">
        <v>0</v>
      </c>
      <c r="G22" s="63"/>
      <c r="H22" s="57">
        <v>0</v>
      </c>
      <c r="J22" s="11"/>
    </row>
    <row r="23" spans="1:10" x14ac:dyDescent="0.3">
      <c r="A23" s="28" t="s">
        <v>64</v>
      </c>
      <c r="B23" s="12">
        <v>0</v>
      </c>
      <c r="C23" s="13"/>
      <c r="D23" s="12">
        <v>899</v>
      </c>
      <c r="F23" s="57">
        <v>0</v>
      </c>
      <c r="G23" s="63"/>
      <c r="H23" s="57"/>
      <c r="J23" s="11"/>
    </row>
    <row r="24" spans="1:10" x14ac:dyDescent="0.3">
      <c r="A24" s="28" t="s">
        <v>65</v>
      </c>
      <c r="B24" s="12">
        <v>0</v>
      </c>
      <c r="C24" s="13"/>
      <c r="D24" s="12">
        <v>95</v>
      </c>
      <c r="F24" s="57">
        <v>0</v>
      </c>
      <c r="G24" s="63"/>
      <c r="H24" s="57">
        <v>0</v>
      </c>
      <c r="J24" s="11"/>
    </row>
    <row r="25" spans="1:10" x14ac:dyDescent="0.3">
      <c r="A25" s="28" t="s">
        <v>16</v>
      </c>
      <c r="B25" s="12">
        <v>320</v>
      </c>
      <c r="C25" s="13"/>
      <c r="D25" s="12">
        <v>65</v>
      </c>
      <c r="F25" s="57">
        <v>250</v>
      </c>
      <c r="G25" s="63"/>
      <c r="H25" s="57">
        <v>200</v>
      </c>
      <c r="J25" s="11"/>
    </row>
    <row r="26" spans="1:10" x14ac:dyDescent="0.3">
      <c r="A26" s="28" t="s">
        <v>66</v>
      </c>
      <c r="B26" s="12">
        <v>0</v>
      </c>
      <c r="C26" s="13"/>
      <c r="D26" s="12">
        <v>93</v>
      </c>
      <c r="F26" s="57">
        <v>0</v>
      </c>
      <c r="G26" s="63"/>
      <c r="H26" s="57">
        <v>125</v>
      </c>
      <c r="J26" s="11"/>
    </row>
    <row r="27" spans="1:10" x14ac:dyDescent="0.3">
      <c r="A27" s="28" t="s">
        <v>17</v>
      </c>
      <c r="B27" s="12">
        <v>50</v>
      </c>
      <c r="C27" s="13"/>
      <c r="D27" s="12">
        <v>50</v>
      </c>
      <c r="F27" s="60">
        <v>100</v>
      </c>
      <c r="G27" s="66"/>
      <c r="H27" s="60">
        <v>100</v>
      </c>
      <c r="J27" s="73" t="s">
        <v>73</v>
      </c>
    </row>
    <row r="28" spans="1:10" x14ac:dyDescent="0.3">
      <c r="A28" s="29" t="s">
        <v>18</v>
      </c>
      <c r="B28" s="12">
        <v>350</v>
      </c>
      <c r="C28" s="13"/>
      <c r="D28" s="12">
        <f>240+12</f>
        <v>252</v>
      </c>
      <c r="F28" s="57">
        <v>300</v>
      </c>
      <c r="G28" s="63"/>
      <c r="H28" s="57">
        <v>300</v>
      </c>
      <c r="J28" s="11"/>
    </row>
    <row r="29" spans="1:10" x14ac:dyDescent="0.3">
      <c r="A29" s="28" t="s">
        <v>74</v>
      </c>
      <c r="B29" s="12">
        <v>300</v>
      </c>
      <c r="C29" s="13"/>
      <c r="D29" s="12">
        <v>400</v>
      </c>
      <c r="F29" s="57">
        <v>300</v>
      </c>
      <c r="G29" s="63"/>
      <c r="H29" s="57">
        <v>450</v>
      </c>
      <c r="J29" s="11"/>
    </row>
    <row r="30" spans="1:10" x14ac:dyDescent="0.3">
      <c r="A30" s="28" t="s">
        <v>19</v>
      </c>
      <c r="B30" s="12">
        <v>130</v>
      </c>
      <c r="C30" s="13"/>
      <c r="D30" s="12">
        <v>489</v>
      </c>
      <c r="F30" s="57">
        <v>350</v>
      </c>
      <c r="G30" s="63"/>
      <c r="H30" s="57">
        <v>400</v>
      </c>
      <c r="J30" s="11"/>
    </row>
    <row r="31" spans="1:10" x14ac:dyDescent="0.3">
      <c r="A31" s="28" t="s">
        <v>20</v>
      </c>
      <c r="B31" s="12">
        <v>435</v>
      </c>
      <c r="C31" s="13"/>
      <c r="D31" s="12">
        <v>418</v>
      </c>
      <c r="F31" s="57">
        <v>750</v>
      </c>
      <c r="G31" s="63"/>
      <c r="H31" s="57">
        <v>600</v>
      </c>
      <c r="J31" s="11" t="s">
        <v>75</v>
      </c>
    </row>
    <row r="32" spans="1:10" x14ac:dyDescent="0.3">
      <c r="A32" s="28" t="s">
        <v>21</v>
      </c>
      <c r="B32" s="12">
        <v>1204.26</v>
      </c>
      <c r="C32" s="13"/>
      <c r="D32" s="12">
        <v>1262</v>
      </c>
      <c r="F32" s="57">
        <v>1390</v>
      </c>
      <c r="G32" s="63"/>
      <c r="H32" s="57">
        <v>1425</v>
      </c>
      <c r="J32" s="11"/>
    </row>
    <row r="33" spans="1:10" x14ac:dyDescent="0.3">
      <c r="A33" s="26" t="s">
        <v>22</v>
      </c>
      <c r="B33" s="12"/>
      <c r="C33" s="13"/>
      <c r="D33" s="12"/>
      <c r="F33" s="57"/>
      <c r="G33" s="63"/>
      <c r="H33" s="57"/>
      <c r="J33" s="11"/>
    </row>
    <row r="34" spans="1:10" x14ac:dyDescent="0.3">
      <c r="A34" s="28" t="s">
        <v>23</v>
      </c>
      <c r="B34" s="12">
        <v>1592.09</v>
      </c>
      <c r="C34" s="13"/>
      <c r="D34" s="12">
        <v>1570</v>
      </c>
      <c r="F34" s="57">
        <v>1750</v>
      </c>
      <c r="G34" s="63"/>
      <c r="H34" s="57">
        <v>1750</v>
      </c>
      <c r="J34" s="11"/>
    </row>
    <row r="35" spans="1:10" x14ac:dyDescent="0.3">
      <c r="A35" s="28" t="s">
        <v>24</v>
      </c>
      <c r="B35" s="12">
        <v>800</v>
      </c>
      <c r="C35" s="13"/>
      <c r="D35" s="12">
        <v>0</v>
      </c>
      <c r="F35" s="57">
        <v>500</v>
      </c>
      <c r="G35" s="63"/>
      <c r="H35" s="57">
        <v>500</v>
      </c>
      <c r="J35" s="11"/>
    </row>
    <row r="36" spans="1:10" x14ac:dyDescent="0.3">
      <c r="A36" s="28" t="s">
        <v>25</v>
      </c>
      <c r="B36" s="12">
        <v>961.19</v>
      </c>
      <c r="C36" s="13"/>
      <c r="D36" s="12">
        <v>787</v>
      </c>
      <c r="F36" s="57">
        <v>960</v>
      </c>
      <c r="G36" s="63"/>
      <c r="H36" s="57">
        <v>780</v>
      </c>
      <c r="J36" s="11"/>
    </row>
    <row r="37" spans="1:10" x14ac:dyDescent="0.3">
      <c r="A37" s="28" t="s">
        <v>26</v>
      </c>
      <c r="B37" s="12">
        <v>2850</v>
      </c>
      <c r="C37" s="13"/>
      <c r="D37" s="12">
        <v>300</v>
      </c>
      <c r="F37" s="57">
        <v>2300</v>
      </c>
      <c r="G37" s="63"/>
      <c r="H37" s="57">
        <v>2100</v>
      </c>
      <c r="J37" s="73" t="s">
        <v>83</v>
      </c>
    </row>
    <row r="38" spans="1:10" x14ac:dyDescent="0.3">
      <c r="A38" s="28" t="s">
        <v>27</v>
      </c>
      <c r="B38" s="12">
        <v>3000</v>
      </c>
      <c r="C38" s="13"/>
      <c r="D38" s="12">
        <v>3000</v>
      </c>
      <c r="F38" s="57">
        <v>3300</v>
      </c>
      <c r="G38" s="63"/>
      <c r="H38" s="57">
        <v>3500</v>
      </c>
      <c r="J38" s="73"/>
    </row>
    <row r="39" spans="1:10" x14ac:dyDescent="0.3">
      <c r="A39" s="28" t="s">
        <v>28</v>
      </c>
      <c r="B39" s="12">
        <v>901.99</v>
      </c>
      <c r="C39" s="13"/>
      <c r="D39" s="12">
        <v>0</v>
      </c>
      <c r="F39" s="57">
        <v>600</v>
      </c>
      <c r="G39" s="63"/>
      <c r="H39" s="57">
        <v>600</v>
      </c>
      <c r="J39" s="11"/>
    </row>
    <row r="40" spans="1:10" x14ac:dyDescent="0.3">
      <c r="A40" s="28" t="s">
        <v>29</v>
      </c>
      <c r="B40" s="12">
        <v>9500</v>
      </c>
      <c r="C40" s="13"/>
      <c r="D40" s="12">
        <v>9972</v>
      </c>
      <c r="F40" s="57">
        <f>(9633*1.1)-0.3</f>
        <v>10596.000000000002</v>
      </c>
      <c r="G40" s="63"/>
      <c r="H40" s="57">
        <v>11661</v>
      </c>
      <c r="J40" s="11" t="s">
        <v>78</v>
      </c>
    </row>
    <row r="41" spans="1:10" x14ac:dyDescent="0.3">
      <c r="A41" s="28" t="s">
        <v>79</v>
      </c>
      <c r="B41" s="12">
        <v>948.36</v>
      </c>
      <c r="C41" s="13"/>
      <c r="D41" s="12">
        <v>1029</v>
      </c>
      <c r="F41" s="57">
        <v>1227</v>
      </c>
      <c r="G41" s="63"/>
      <c r="H41" s="57">
        <v>1950</v>
      </c>
      <c r="J41" s="11" t="s">
        <v>80</v>
      </c>
    </row>
    <row r="42" spans="1:10" x14ac:dyDescent="0.3">
      <c r="A42" s="28" t="s">
        <v>30</v>
      </c>
      <c r="B42" s="12">
        <v>0</v>
      </c>
      <c r="C42" s="13"/>
      <c r="D42" s="12">
        <v>0</v>
      </c>
      <c r="F42" s="57">
        <v>250</v>
      </c>
      <c r="G42" s="63"/>
      <c r="H42" s="57">
        <v>250</v>
      </c>
      <c r="J42" s="11"/>
    </row>
    <row r="43" spans="1:10" x14ac:dyDescent="0.3">
      <c r="A43" s="29" t="s">
        <v>31</v>
      </c>
      <c r="B43" s="12">
        <v>750</v>
      </c>
      <c r="C43" s="13"/>
      <c r="D43" s="12">
        <v>680</v>
      </c>
      <c r="F43" s="57">
        <v>750</v>
      </c>
      <c r="G43" s="63"/>
      <c r="H43" s="57">
        <v>850</v>
      </c>
      <c r="J43" s="11"/>
    </row>
    <row r="44" spans="1:10" x14ac:dyDescent="0.3">
      <c r="A44" s="29" t="s">
        <v>32</v>
      </c>
      <c r="B44" s="12">
        <v>3500</v>
      </c>
      <c r="C44" s="13"/>
      <c r="D44" s="12">
        <v>0</v>
      </c>
      <c r="F44" s="60">
        <v>0</v>
      </c>
      <c r="G44" s="66"/>
      <c r="H44" s="60">
        <v>0</v>
      </c>
      <c r="J44" s="11"/>
    </row>
    <row r="45" spans="1:10" x14ac:dyDescent="0.3">
      <c r="A45" s="29" t="s">
        <v>68</v>
      </c>
      <c r="B45" s="12">
        <v>0</v>
      </c>
      <c r="C45" s="13"/>
      <c r="D45" s="12">
        <v>288</v>
      </c>
      <c r="F45" s="60">
        <v>0</v>
      </c>
      <c r="G45" s="66"/>
      <c r="H45" s="60">
        <v>0</v>
      </c>
      <c r="J45" s="11"/>
    </row>
    <row r="46" spans="1:10" x14ac:dyDescent="0.3">
      <c r="A46" s="28" t="s">
        <v>67</v>
      </c>
      <c r="B46" s="12">
        <v>0</v>
      </c>
      <c r="C46" s="13"/>
      <c r="D46" s="12">
        <v>120</v>
      </c>
      <c r="F46" s="57">
        <v>0</v>
      </c>
      <c r="G46" s="63"/>
      <c r="H46" s="57">
        <v>0</v>
      </c>
      <c r="J46" s="11" t="s">
        <v>71</v>
      </c>
    </row>
    <row r="47" spans="1:10" x14ac:dyDescent="0.3">
      <c r="A47" s="29" t="s">
        <v>46</v>
      </c>
      <c r="B47" s="12">
        <v>110</v>
      </c>
      <c r="C47" s="13"/>
      <c r="D47" s="12">
        <v>2311</v>
      </c>
      <c r="F47" s="71">
        <v>5000</v>
      </c>
      <c r="G47" s="67"/>
      <c r="H47" s="71">
        <v>5000</v>
      </c>
      <c r="J47" s="73" t="s">
        <v>84</v>
      </c>
    </row>
    <row r="48" spans="1:10" x14ac:dyDescent="0.3">
      <c r="A48" s="29" t="s">
        <v>69</v>
      </c>
      <c r="B48" s="12">
        <v>0</v>
      </c>
      <c r="C48" s="13"/>
      <c r="D48" s="12">
        <v>11702</v>
      </c>
      <c r="F48" s="57">
        <v>0</v>
      </c>
      <c r="G48" s="63"/>
      <c r="H48" s="57">
        <v>0</v>
      </c>
      <c r="J48" s="11"/>
    </row>
    <row r="49" spans="1:10" x14ac:dyDescent="0.3">
      <c r="A49" s="29" t="s">
        <v>33</v>
      </c>
      <c r="B49" s="12">
        <v>35</v>
      </c>
      <c r="C49" s="13"/>
      <c r="D49" s="12">
        <v>35</v>
      </c>
      <c r="F49" s="57">
        <v>35</v>
      </c>
      <c r="G49" s="63"/>
      <c r="H49" s="57">
        <v>60</v>
      </c>
      <c r="J49" s="11" t="s">
        <v>76</v>
      </c>
    </row>
    <row r="50" spans="1:10" ht="15" thickBot="1" x14ac:dyDescent="0.35">
      <c r="A50" s="26"/>
      <c r="B50" s="30">
        <f>SUM(B18:B49)</f>
        <v>45533.14</v>
      </c>
      <c r="C50" s="13"/>
      <c r="D50" s="20">
        <f>SUM(D18:D49)</f>
        <v>49740</v>
      </c>
      <c r="F50" s="20">
        <f>SUM(F18:F49)</f>
        <v>43100</v>
      </c>
      <c r="G50" s="65"/>
      <c r="H50" s="20">
        <f>SUM(H18:H49)</f>
        <v>45981</v>
      </c>
      <c r="J50" s="21"/>
    </row>
    <row r="51" spans="1:10" ht="15.6" thickTop="1" thickBot="1" x14ac:dyDescent="0.35">
      <c r="A51" s="31"/>
      <c r="B51" s="32"/>
    </row>
    <row r="52" spans="1:10" ht="28.8" x14ac:dyDescent="0.3">
      <c r="A52" s="24" t="s">
        <v>34</v>
      </c>
      <c r="B52" s="4" t="s">
        <v>58</v>
      </c>
      <c r="D52" s="5" t="s">
        <v>55</v>
      </c>
      <c r="F52" s="5" t="s">
        <v>47</v>
      </c>
      <c r="G52" s="61"/>
      <c r="H52" s="5" t="s">
        <v>59</v>
      </c>
      <c r="J52" s="6" t="s">
        <v>3</v>
      </c>
    </row>
    <row r="53" spans="1:10" x14ac:dyDescent="0.3">
      <c r="A53" s="25"/>
      <c r="B53" s="8" t="s">
        <v>4</v>
      </c>
      <c r="D53" s="10" t="s">
        <v>4</v>
      </c>
      <c r="F53" s="11"/>
      <c r="H53" s="11"/>
      <c r="J53" s="11"/>
    </row>
    <row r="54" spans="1:10" x14ac:dyDescent="0.3">
      <c r="A54" s="29" t="s">
        <v>35</v>
      </c>
      <c r="B54" s="34">
        <v>0</v>
      </c>
      <c r="C54" s="33"/>
      <c r="D54" s="35">
        <v>430</v>
      </c>
      <c r="E54" s="33"/>
      <c r="F54" s="35">
        <v>250</v>
      </c>
      <c r="G54" s="68"/>
      <c r="H54" s="35">
        <v>250</v>
      </c>
      <c r="J54" s="11" t="s">
        <v>81</v>
      </c>
    </row>
    <row r="55" spans="1:10" x14ac:dyDescent="0.3">
      <c r="A55" s="29" t="s">
        <v>36</v>
      </c>
      <c r="B55" s="36">
        <v>0</v>
      </c>
      <c r="C55" s="33"/>
      <c r="D55" s="35">
        <v>0</v>
      </c>
      <c r="E55" s="33"/>
      <c r="F55" s="35">
        <v>250</v>
      </c>
      <c r="G55" s="68"/>
      <c r="H55" s="35">
        <v>250</v>
      </c>
      <c r="J55" s="11" t="s">
        <v>81</v>
      </c>
    </row>
    <row r="56" spans="1:10" x14ac:dyDescent="0.3">
      <c r="A56" s="37" t="s">
        <v>37</v>
      </c>
      <c r="B56" s="36">
        <v>0</v>
      </c>
      <c r="C56" s="33"/>
      <c r="D56" s="35">
        <v>0</v>
      </c>
      <c r="E56" s="33"/>
      <c r="F56" s="35"/>
      <c r="G56" s="68"/>
      <c r="H56" s="35"/>
      <c r="J56" s="11"/>
    </row>
    <row r="57" spans="1:10" ht="15" thickBot="1" x14ac:dyDescent="0.35">
      <c r="A57" s="26" t="s">
        <v>38</v>
      </c>
      <c r="B57" s="38">
        <f>SUM(B54:B56)</f>
        <v>0</v>
      </c>
      <c r="C57" s="33"/>
      <c r="D57" s="39">
        <f>SUM(D53:D56)</f>
        <v>430</v>
      </c>
      <c r="E57" s="33"/>
      <c r="F57" s="39">
        <f>SUM(F53:F56)</f>
        <v>500</v>
      </c>
      <c r="G57" s="68"/>
      <c r="H57" s="39">
        <f>SUM(H53:H56)</f>
        <v>500</v>
      </c>
      <c r="J57" s="21"/>
    </row>
    <row r="58" spans="1:10" ht="15.6" thickTop="1" thickBot="1" x14ac:dyDescent="0.35">
      <c r="B58" s="32"/>
    </row>
    <row r="59" spans="1:10" ht="15" thickBot="1" x14ac:dyDescent="0.35">
      <c r="A59" s="32" t="s">
        <v>49</v>
      </c>
      <c r="B59" s="40">
        <v>46291</v>
      </c>
      <c r="D59" s="42">
        <f>D50+D57</f>
        <v>50170</v>
      </c>
      <c r="E59" s="13"/>
      <c r="F59" s="42">
        <f>F50+F57</f>
        <v>43600</v>
      </c>
      <c r="G59" s="13"/>
      <c r="H59" s="42">
        <f>H50+H57</f>
        <v>46481</v>
      </c>
      <c r="J59" s="43"/>
    </row>
    <row r="60" spans="1:10" ht="15" thickBot="1" x14ac:dyDescent="0.35">
      <c r="B60" s="32"/>
      <c r="D60" s="13"/>
      <c r="E60" s="13"/>
      <c r="F60" s="13"/>
      <c r="G60" s="13"/>
      <c r="H60" s="13"/>
    </row>
    <row r="61" spans="1:10" ht="15" thickBot="1" x14ac:dyDescent="0.35">
      <c r="A61" s="32" t="s">
        <v>50</v>
      </c>
      <c r="B61" s="40">
        <v>41729</v>
      </c>
      <c r="D61" s="41"/>
      <c r="E61" s="13"/>
      <c r="F61" s="42">
        <f>F59-F13</f>
        <v>0</v>
      </c>
      <c r="G61" s="13"/>
      <c r="H61" s="42">
        <f>H59-H13</f>
        <v>39436</v>
      </c>
      <c r="J61" s="43"/>
    </row>
    <row r="62" spans="1:10" ht="15" thickBot="1" x14ac:dyDescent="0.35">
      <c r="A62" s="44"/>
      <c r="B62" s="2"/>
    </row>
    <row r="63" spans="1:10" ht="43.2" x14ac:dyDescent="0.3">
      <c r="A63" s="45" t="s">
        <v>39</v>
      </c>
      <c r="B63" s="46" t="s">
        <v>56</v>
      </c>
      <c r="D63" s="5" t="s">
        <v>40</v>
      </c>
      <c r="F63" s="5" t="s">
        <v>48</v>
      </c>
      <c r="G63" s="61"/>
      <c r="H63" s="5" t="s">
        <v>57</v>
      </c>
      <c r="J63" s="6" t="s">
        <v>3</v>
      </c>
    </row>
    <row r="64" spans="1:10" x14ac:dyDescent="0.3">
      <c r="A64" s="47"/>
      <c r="B64" s="48" t="s">
        <v>4</v>
      </c>
      <c r="D64" s="9" t="s">
        <v>4</v>
      </c>
      <c r="F64" s="10" t="s">
        <v>4</v>
      </c>
      <c r="G64" s="62"/>
      <c r="H64" s="10" t="s">
        <v>4</v>
      </c>
      <c r="J64" s="11"/>
    </row>
    <row r="65" spans="1:10" x14ac:dyDescent="0.3">
      <c r="A65" s="49"/>
      <c r="B65" s="50"/>
      <c r="D65" s="11"/>
      <c r="F65" s="11"/>
      <c r="H65" s="11"/>
      <c r="J65" s="11"/>
    </row>
    <row r="66" spans="1:10" x14ac:dyDescent="0.3">
      <c r="A66" s="51" t="s">
        <v>41</v>
      </c>
      <c r="B66" s="52">
        <v>41500</v>
      </c>
      <c r="D66" s="12">
        <v>42401</v>
      </c>
      <c r="E66" s="13"/>
      <c r="F66" s="12">
        <v>38360</v>
      </c>
      <c r="G66" s="13"/>
      <c r="H66" s="12">
        <f>H61</f>
        <v>39436</v>
      </c>
      <c r="J66" s="11"/>
    </row>
    <row r="67" spans="1:10" x14ac:dyDescent="0.3">
      <c r="A67" s="47"/>
      <c r="B67" s="53"/>
      <c r="D67" s="12"/>
      <c r="E67" s="13"/>
      <c r="F67" s="12"/>
      <c r="G67" s="13"/>
      <c r="H67" s="12"/>
      <c r="J67" s="11"/>
    </row>
    <row r="68" spans="1:10" x14ac:dyDescent="0.3">
      <c r="A68" s="51" t="s">
        <v>42</v>
      </c>
      <c r="B68" s="54">
        <v>777.01</v>
      </c>
      <c r="D68" s="12">
        <v>793.9</v>
      </c>
      <c r="E68" s="13"/>
      <c r="F68" s="12">
        <v>837.97</v>
      </c>
      <c r="G68" s="13"/>
      <c r="H68" s="12">
        <v>860.95</v>
      </c>
      <c r="J68" s="11" t="s">
        <v>45</v>
      </c>
    </row>
    <row r="69" spans="1:10" x14ac:dyDescent="0.3">
      <c r="A69" s="47"/>
      <c r="B69" s="54"/>
      <c r="D69" s="12"/>
      <c r="E69" s="13"/>
      <c r="F69" s="12"/>
      <c r="G69" s="13"/>
      <c r="H69" s="12"/>
      <c r="J69" s="11"/>
    </row>
    <row r="70" spans="1:10" x14ac:dyDescent="0.3">
      <c r="A70" s="51" t="s">
        <v>43</v>
      </c>
      <c r="B70" s="54">
        <f>B66/B68</f>
        <v>53.409866024890285</v>
      </c>
      <c r="D70" s="12">
        <f>D66/D68</f>
        <v>53.408489734223458</v>
      </c>
      <c r="E70" s="13"/>
      <c r="F70" s="12">
        <f>F66/F68</f>
        <v>45.777295129897247</v>
      </c>
      <c r="G70" s="13"/>
      <c r="H70" s="12">
        <f>H66/H68</f>
        <v>45.805215169289738</v>
      </c>
      <c r="J70" s="11"/>
    </row>
    <row r="71" spans="1:10" ht="15" thickBot="1" x14ac:dyDescent="0.35">
      <c r="A71" s="55"/>
      <c r="B71" s="56"/>
      <c r="D71" s="11"/>
      <c r="F71" s="11"/>
      <c r="H71" s="11"/>
      <c r="J71" s="11"/>
    </row>
    <row r="72" spans="1:10" ht="15" thickBot="1" x14ac:dyDescent="0.35">
      <c r="A72" s="40" t="s">
        <v>44</v>
      </c>
      <c r="B72" s="58"/>
      <c r="D72" s="59">
        <f>(D70-B70)/B70</f>
        <v>-2.5768472554954976E-5</v>
      </c>
      <c r="F72" s="59">
        <f>(F70-D70)/D70</f>
        <v>-0.14288354983077234</v>
      </c>
      <c r="G72" s="69"/>
      <c r="H72" s="59">
        <f>(H70-F70)/F70</f>
        <v>6.0991020359034615E-4</v>
      </c>
      <c r="J72" s="21"/>
    </row>
  </sheetData>
  <pageMargins left="0.7" right="0.7" top="0.75" bottom="0.75" header="0.3" footer="0.3"/>
  <pageSetup paperSize="9" scale="82" fitToHeight="0" orientation="landscape" horizontalDpi="4294967293" verticalDpi="4294967293" r:id="rId1"/>
  <headerFooter>
    <oddHeader>&amp;R&amp;"-,Bold"&amp;F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ABC86-B462-4BF6-A3A5-B61042AE7F41}">
  <dimension ref="A1:B19"/>
  <sheetViews>
    <sheetView workbookViewId="0">
      <selection activeCell="F11" sqref="F11"/>
    </sheetView>
  </sheetViews>
  <sheetFormatPr defaultRowHeight="14.4" x14ac:dyDescent="0.3"/>
  <cols>
    <col min="1" max="1" width="44.5546875" customWidth="1"/>
    <col min="2" max="2" width="10.6640625" customWidth="1"/>
  </cols>
  <sheetData>
    <row r="1" spans="1:2" ht="21" x14ac:dyDescent="0.4">
      <c r="A1" s="76" t="s">
        <v>86</v>
      </c>
    </row>
    <row r="2" spans="1:2" x14ac:dyDescent="0.3">
      <c r="A2" t="s">
        <v>87</v>
      </c>
    </row>
    <row r="3" spans="1:2" x14ac:dyDescent="0.3">
      <c r="A3" t="s">
        <v>88</v>
      </c>
    </row>
    <row r="4" spans="1:2" x14ac:dyDescent="0.3">
      <c r="A4" t="s">
        <v>89</v>
      </c>
    </row>
    <row r="5" spans="1:2" x14ac:dyDescent="0.3">
      <c r="B5" s="77" t="s">
        <v>4</v>
      </c>
    </row>
    <row r="6" spans="1:2" x14ac:dyDescent="0.3">
      <c r="A6" t="s">
        <v>102</v>
      </c>
      <c r="B6" s="78">
        <v>150</v>
      </c>
    </row>
    <row r="7" spans="1:2" x14ac:dyDescent="0.3">
      <c r="A7" t="s">
        <v>90</v>
      </c>
      <c r="B7" s="78">
        <v>150</v>
      </c>
    </row>
    <row r="8" spans="1:2" x14ac:dyDescent="0.3">
      <c r="A8" t="s">
        <v>91</v>
      </c>
      <c r="B8" s="78">
        <v>150</v>
      </c>
    </row>
    <row r="9" spans="1:2" x14ac:dyDescent="0.3">
      <c r="A9" t="s">
        <v>92</v>
      </c>
      <c r="B9" s="78">
        <v>250</v>
      </c>
    </row>
    <row r="10" spans="1:2" x14ac:dyDescent="0.3">
      <c r="A10" t="s">
        <v>93</v>
      </c>
      <c r="B10" s="78">
        <v>150</v>
      </c>
    </row>
    <row r="11" spans="1:2" x14ac:dyDescent="0.3">
      <c r="A11" t="s">
        <v>94</v>
      </c>
      <c r="B11" s="78">
        <v>150</v>
      </c>
    </row>
    <row r="12" spans="1:2" x14ac:dyDescent="0.3">
      <c r="A12" t="s">
        <v>95</v>
      </c>
      <c r="B12" s="78">
        <v>150</v>
      </c>
    </row>
    <row r="13" spans="1:2" x14ac:dyDescent="0.3">
      <c r="A13" t="s">
        <v>96</v>
      </c>
      <c r="B13" s="78">
        <v>150</v>
      </c>
    </row>
    <row r="14" spans="1:2" x14ac:dyDescent="0.3">
      <c r="A14" t="s">
        <v>97</v>
      </c>
      <c r="B14" s="78">
        <v>150</v>
      </c>
    </row>
    <row r="15" spans="1:2" x14ac:dyDescent="0.3">
      <c r="A15" t="s">
        <v>98</v>
      </c>
      <c r="B15" s="78">
        <v>150</v>
      </c>
    </row>
    <row r="16" spans="1:2" x14ac:dyDescent="0.3">
      <c r="A16" t="s">
        <v>99</v>
      </c>
      <c r="B16" s="78">
        <v>200</v>
      </c>
    </row>
    <row r="17" spans="1:2" x14ac:dyDescent="0.3">
      <c r="A17" t="s">
        <v>100</v>
      </c>
      <c r="B17" s="78">
        <v>150</v>
      </c>
    </row>
    <row r="18" spans="1:2" x14ac:dyDescent="0.3">
      <c r="A18" t="s">
        <v>101</v>
      </c>
      <c r="B18" s="78">
        <v>150</v>
      </c>
    </row>
    <row r="19" spans="1:2" x14ac:dyDescent="0.3">
      <c r="A19" t="s">
        <v>103</v>
      </c>
      <c r="B19" s="79">
        <f>SUM(B6:B18)</f>
        <v>2100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BUDGET24-25</vt:lpstr>
      <vt:lpstr>Donations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clayw</dc:creator>
  <cp:lastModifiedBy>Bethany Cutler</cp:lastModifiedBy>
  <cp:lastPrinted>2023-01-23T18:38:36Z</cp:lastPrinted>
  <dcterms:created xsi:type="dcterms:W3CDTF">2021-12-03T19:38:36Z</dcterms:created>
  <dcterms:modified xsi:type="dcterms:W3CDTF">2024-01-06T22:57:06Z</dcterms:modified>
</cp:coreProperties>
</file>