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ka\Documents\DP CWPC From Sept 23\CWPC Apr 24 - Mar 25\2024-25 Internal Audit\"/>
    </mc:Choice>
  </mc:AlternateContent>
  <xr:revisionPtr revIDLastSave="0" documentId="13_ncr:1_{A2DFC3B2-D011-41F0-B2A0-7AB6E162A167}" xr6:coauthVersionLast="47" xr6:coauthVersionMax="47" xr10:uidLastSave="{00000000-0000-0000-0000-000000000000}"/>
  <bookViews>
    <workbookView xWindow="-108" yWindow="-108" windowWidth="23256" windowHeight="13896" tabRatio="598" activeTab="1" xr2:uid="{00000000-000D-0000-FFFF-FFFF00000000}"/>
  </bookViews>
  <sheets>
    <sheet name="2024" sheetId="2" r:id="rId1"/>
    <sheet name="Variances" sheetId="1" r:id="rId2"/>
  </sheets>
  <definedNames>
    <definedName name="_xlnm.Print_Area" localSheetId="1">Variances!$A$1:$N$33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7" i="1" l="1"/>
  <c r="J29" i="2" l="1"/>
  <c r="I29" i="2"/>
  <c r="H29" i="2"/>
  <c r="L29" i="2" s="1"/>
  <c r="M29" i="2" s="1"/>
  <c r="G29" i="2"/>
  <c r="J27" i="2"/>
  <c r="I27" i="2"/>
  <c r="H27" i="2"/>
  <c r="L27" i="2" s="1"/>
  <c r="M27" i="2" s="1"/>
  <c r="G27" i="2"/>
  <c r="F23" i="2"/>
  <c r="J21" i="2"/>
  <c r="I21" i="2"/>
  <c r="H21" i="2"/>
  <c r="K21" i="2" s="1"/>
  <c r="D21" i="2"/>
  <c r="D23" i="2" s="1"/>
  <c r="M11" i="2" s="1"/>
  <c r="L19" i="2"/>
  <c r="M19" i="2" s="1"/>
  <c r="J19" i="2"/>
  <c r="I19" i="2"/>
  <c r="H19" i="2"/>
  <c r="K19" i="2" s="1"/>
  <c r="G19" i="2"/>
  <c r="J17" i="2"/>
  <c r="I17" i="2"/>
  <c r="H17" i="2"/>
  <c r="K17" i="2" s="1"/>
  <c r="G17" i="2"/>
  <c r="K15" i="2"/>
  <c r="J15" i="2"/>
  <c r="I15" i="2"/>
  <c r="H15" i="2"/>
  <c r="L15" i="2" s="1"/>
  <c r="M15" i="2" s="1"/>
  <c r="G15" i="2"/>
  <c r="J13" i="2"/>
  <c r="I13" i="2"/>
  <c r="H13" i="2"/>
  <c r="L13" i="2" s="1"/>
  <c r="M13" i="2" s="1"/>
  <c r="G13" i="2"/>
  <c r="K27" i="2" l="1"/>
  <c r="G21" i="2"/>
  <c r="K13" i="2"/>
  <c r="L17" i="2"/>
  <c r="L21" i="2"/>
  <c r="K29" i="2"/>
  <c r="M11" i="1" l="1"/>
  <c r="G29" i="1"/>
  <c r="G27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7" i="1"/>
  <c r="J27" i="1"/>
  <c r="J13" i="1"/>
  <c r="I13" i="1"/>
  <c r="J29" i="1"/>
  <c r="I29" i="1"/>
  <c r="H29" i="1"/>
  <c r="K29" i="1" s="1"/>
  <c r="H27" i="1"/>
  <c r="K27" i="1" s="1"/>
  <c r="H21" i="1"/>
  <c r="K21" i="1" s="1"/>
  <c r="H19" i="1"/>
  <c r="K19" i="1" s="1"/>
  <c r="H17" i="1"/>
  <c r="H15" i="1"/>
  <c r="H13" i="1"/>
  <c r="L15" i="1" l="1"/>
  <c r="L13" i="1"/>
  <c r="M13" i="1" s="1"/>
  <c r="L17" i="1"/>
  <c r="L27" i="1"/>
  <c r="M27" i="1" s="1"/>
  <c r="L21" i="1"/>
  <c r="K13" i="1"/>
  <c r="K15" i="1"/>
  <c r="L29" i="1"/>
  <c r="M29" i="1" s="1"/>
  <c r="L19" i="1"/>
  <c r="M19" i="1" s="1"/>
  <c r="K17" i="1"/>
</calcChain>
</file>

<file path=xl/sharedStrings.xml><?xml version="1.0" encoding="utf-8"?>
<sst xmlns="http://schemas.openxmlformats.org/spreadsheetml/2006/main" count="67" uniqueCount="34">
  <si>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</si>
  <si>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</si>
  <si>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</si>
  <si>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</si>
  <si>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</si>
  <si>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</si>
  <si>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</si>
  <si>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</si>
  <si>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</si>
  <si>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</si>
  <si>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</si>
  <si>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</si>
  <si>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</si>
  <si>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</si>
  <si>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</si>
  <si>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</si>
  <si>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</si>
  <si>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>BOX 10 VARIANCE EXPLANATION NOT REQUIRED IF CHANGE CAN BE EXPLAINED BY BOX 5 (CAPITAL PLUS INTEREST PAYMENT)</t>
  </si>
  <si>
    <t>2 Precept or Rates and Levies</t>
  </si>
  <si>
    <t>6 All Other Payments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</si>
  <si>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</si>
  <si>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</si>
  <si>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2022/23</t>
  </si>
  <si>
    <t>2023/24</t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</si>
  <si>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</t>
    </r>
  </si>
  <si>
    <t>Name of smaller authority:  CLAYDON AND WHITTON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</si>
  <si>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  <r>
      <rPr>
        <sz val="8"/>
        <color theme="1"/>
        <rFont val="Arial"/>
        <family val="2"/>
      </rPr>
      <t>SUFFOLK</t>
    </r>
  </si>
  <si>
    <t>Prior year included expenditure of £11702 for upgrade of street lighting.  Current year includes CIL expenditure of £5834 Prior year was Nil. Balance made of small items on other expenditure lines.</t>
  </si>
  <si>
    <t xml:space="preserve">New Clerk for whole year 2023-24 on a lower rate and less hours to Previous year 2022-23 the out going Clerk had 6 months at a higher hourly rate and working more weekly hours.  </t>
  </si>
  <si>
    <t>2024/25</t>
  </si>
  <si>
    <t>CIL Receipt in 23-24 £125801, much lower receipt in 24-25 of only £4224.  Interest on reserves 23-24 gained £3383, 24-25 interest £6284 (an extra £2901)</t>
  </si>
  <si>
    <t>£36005 spent from CIL fund (for local projects £30644 and purchase of two speed monitor £5360).  Donation of £2036 from Accumulated Mansion House Grant</t>
  </si>
  <si>
    <r>
      <t>County area (local councils and parish meetings only):</t>
    </r>
    <r>
      <rPr>
        <b/>
        <sz val="12"/>
        <color indexed="8"/>
        <rFont val="Arial"/>
        <family val="2"/>
      </rPr>
      <t xml:space="preserve"> </t>
    </r>
    <r>
      <rPr>
        <sz val="12"/>
        <color theme="1"/>
        <rFont val="Arial"/>
        <family val="2"/>
      </rPr>
      <t>SUFFOLK</t>
    </r>
  </si>
  <si>
    <t xml:space="preserve">During 2023-24 Clerk on 10 hours and RFO commenced Sept 23. £1300.60 related to 2023-24 but paid in Apr 2024.  Wages £11772 covered Clerk for approx 13hrs and RFO 2hrs a week during 2024-25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</si>
</sst>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0" fillId="4" borderId="2" xfId="0" applyFont="1" applyFill="1" applyBorder="1" applyAlignment="1">
      <alignment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 indent="2"/>
    </xf>
    <xf numFmtId="0" fontId="10" fillId="6" borderId="0" xfId="0" applyFont="1" applyFill="1"/>
    <xf numFmtId="3" fontId="3" fillId="6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horizontal="left" vertical="center"/>
    </xf>
    <xf numFmtId="3" fontId="2" fillId="6" borderId="0" xfId="0" applyNumberFormat="1" applyFont="1" applyFill="1" applyAlignment="1" applyProtection="1">
      <alignment horizontal="center"/>
      <protection locked="0"/>
    </xf>
    <xf numFmtId="0" fontId="16" fillId="0" borderId="0" xfId="0" applyFont="1" applyAlignment="1">
      <alignment wrapText="1"/>
    </xf>
    <xf numFmtId="0" fontId="16" fillId="6" borderId="0" xfId="0" applyFont="1" applyFill="1"/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A64F-12BE-45F4-9DA9-CC734A10377F}">
  <dimension ref="A1:V35"/>
  <sheetViews>
    <sheetView workbookViewId="0">
      <selection activeCell="N17" sqref="N17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4" ht="15.6" x14ac:dyDescent="0.25">
      <c r="A2" s="18" t="s">
        <v>25</v>
      </c>
      <c r="B2" s="15"/>
      <c r="C2" s="21"/>
      <c r="D2" s="15"/>
      <c r="E2" s="15"/>
      <c r="F2" s="15"/>
      <c r="G2" s="15"/>
      <c r="H2" s="15"/>
      <c r="I2" s="15"/>
      <c r="J2" s="15"/>
      <c r="K2" s="15"/>
      <c r="L2" s="9"/>
    </row>
    <row r="3" spans="1:14" ht="15.6" x14ac:dyDescent="0.25">
      <c r="A3" s="18" t="s">
        <v>26</v>
      </c>
      <c r="C3" s="20"/>
      <c r="L3" s="9"/>
    </row>
    <row r="4" spans="1:14" x14ac:dyDescent="0.25">
      <c r="A4" s="1" t="s">
        <v>21</v>
      </c>
    </row>
    <row r="5" spans="1:14" x14ac:dyDescent="0.25">
      <c r="A5" s="33" t="s">
        <v>24</v>
      </c>
      <c r="B5" s="34"/>
      <c r="C5" s="34"/>
      <c r="D5" s="34"/>
      <c r="E5" s="34"/>
      <c r="F5" s="34"/>
      <c r="G5" s="34"/>
      <c r="H5" s="34"/>
    </row>
    <row r="6" spans="1:14" x14ac:dyDescent="0.25">
      <c r="A6" s="19"/>
    </row>
    <row r="7" spans="1:14" x14ac:dyDescent="0.25">
      <c r="A7" s="19"/>
      <c r="D7" s="4"/>
      <c r="F7" s="4"/>
      <c r="N7" s="17"/>
    </row>
    <row r="8" spans="1:14" ht="27.6" x14ac:dyDescent="0.25">
      <c r="D8" s="22" t="s">
        <v>22</v>
      </c>
      <c r="E8" s="17"/>
      <c r="F8" s="22" t="s">
        <v>23</v>
      </c>
      <c r="G8" s="22" t="s">
        <v>0</v>
      </c>
      <c r="H8" s="22" t="s">
        <v>0</v>
      </c>
      <c r="I8" s="22"/>
      <c r="J8" s="22"/>
      <c r="K8" s="22"/>
      <c r="L8" s="23" t="s">
        <v>15</v>
      </c>
      <c r="M8" s="10" t="s">
        <v>10</v>
      </c>
      <c r="N8" s="24" t="s">
        <v>20</v>
      </c>
    </row>
    <row r="9" spans="1:14" x14ac:dyDescent="0.25">
      <c r="D9" s="22" t="s">
        <v>1</v>
      </c>
      <c r="E9" s="17"/>
      <c r="F9" s="22" t="s">
        <v>1</v>
      </c>
      <c r="G9" s="22" t="s">
        <v>1</v>
      </c>
      <c r="H9" s="22" t="s">
        <v>14</v>
      </c>
      <c r="I9" s="22"/>
      <c r="J9" s="22"/>
      <c r="K9" s="17"/>
      <c r="L9" s="17"/>
      <c r="N9" s="12"/>
    </row>
    <row r="10" spans="1:14" ht="14.4" thickBot="1" x14ac:dyDescent="0.3">
      <c r="D10" s="4"/>
      <c r="E10" s="4"/>
      <c r="N10" s="12"/>
    </row>
    <row r="11" spans="1:14" ht="28.2" thickBot="1" x14ac:dyDescent="0.3">
      <c r="A11" s="32" t="s">
        <v>2</v>
      </c>
      <c r="B11" s="32"/>
      <c r="C11" s="32"/>
      <c r="D11" s="8">
        <v>148781</v>
      </c>
      <c r="F11" s="8">
        <v>261603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14.4" thickBot="1" x14ac:dyDescent="0.3">
      <c r="A13" s="35" t="s">
        <v>18</v>
      </c>
      <c r="B13" s="36"/>
      <c r="C13" s="37"/>
      <c r="D13" s="8">
        <v>42401</v>
      </c>
      <c r="F13" s="8">
        <v>38360</v>
      </c>
      <c r="G13" s="5">
        <f>F13-D13</f>
        <v>-4041</v>
      </c>
      <c r="H13" s="6">
        <f>IF((D13&gt;F13),(D13-F13)/D13,IF(D13&lt;F13,-(D13-F13)/D13,IF(D13=F13,0)))</f>
        <v>9.5304356029338927E-2</v>
      </c>
      <c r="I13" s="3">
        <f>IF(D13-F13&lt;200,0,IF(D13-F13&gt;200,1,IF(D13-F13=200,1)))</f>
        <v>1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14.4" thickBot="1" x14ac:dyDescent="0.3">
      <c r="A15" s="30" t="s">
        <v>3</v>
      </c>
      <c r="B15" s="30"/>
      <c r="C15" s="30"/>
      <c r="D15" s="8">
        <v>124265</v>
      </c>
      <c r="F15" s="8">
        <v>142441</v>
      </c>
      <c r="G15" s="5">
        <f>F15-D15</f>
        <v>18176</v>
      </c>
      <c r="H15" s="6">
        <f>IF((D15&gt;F15),(D15-F15)/D15,IF(D15&lt;F15,-(D15-F15)/D15,IF(D15=F15,0)))</f>
        <v>0.14626805617028124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22" ht="55.8" thickBot="1" x14ac:dyDescent="0.3">
      <c r="A17" s="30" t="s">
        <v>4</v>
      </c>
      <c r="B17" s="30"/>
      <c r="C17" s="30"/>
      <c r="D17" s="8">
        <v>12970</v>
      </c>
      <c r="F17" s="8">
        <v>7303</v>
      </c>
      <c r="G17" s="5">
        <f>F17-D17</f>
        <v>-5667</v>
      </c>
      <c r="H17" s="6">
        <f>IF((D17&gt;F17),(D17-F17)/D17,IF(D17&lt;F17,-(D17-F17)/D17,IF(D17=F17,0)))</f>
        <v>0.43693138010794141</v>
      </c>
      <c r="I17" s="3">
        <f>IF(D17-F17&lt;200,0,IF(D17-F17&gt;200,1,IF(D17-F17=200,1)))</f>
        <v>1</v>
      </c>
      <c r="J17" s="3">
        <f>IF(F17-D17&lt;200,0,IF(F17-D17&gt;200,1,IF(F17-D17=200,1)))</f>
        <v>0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 t="s">
        <v>28</v>
      </c>
      <c r="N17" s="13"/>
    </row>
    <row r="18" spans="1:22" ht="14.4" thickBot="1" x14ac:dyDescent="0.3">
      <c r="D18" s="5"/>
      <c r="F18" s="5"/>
      <c r="G18" s="5"/>
      <c r="H18" s="6"/>
      <c r="K18" s="4"/>
      <c r="L18" s="4"/>
      <c r="N18" s="12"/>
    </row>
    <row r="19" spans="1:22" ht="14.4" thickBot="1" x14ac:dyDescent="0.3">
      <c r="A19" s="30" t="s">
        <v>7</v>
      </c>
      <c r="B19" s="30"/>
      <c r="C19" s="30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22" ht="14.4" thickBot="1" x14ac:dyDescent="0.3">
      <c r="D20" s="5"/>
      <c r="F20" s="5"/>
      <c r="G20" s="5"/>
      <c r="H20" s="6"/>
      <c r="K20" s="4"/>
      <c r="L20" s="4"/>
      <c r="N20" s="12"/>
    </row>
    <row r="21" spans="1:22" ht="55.8" thickBot="1" x14ac:dyDescent="0.3">
      <c r="A21" s="30" t="s">
        <v>19</v>
      </c>
      <c r="B21" s="30"/>
      <c r="C21" s="30"/>
      <c r="D21" s="8">
        <f>40874</f>
        <v>40874</v>
      </c>
      <c r="F21" s="8">
        <v>33559</v>
      </c>
      <c r="G21" s="5">
        <f>F21-D21</f>
        <v>-7315</v>
      </c>
      <c r="H21" s="6">
        <f>IF((D21&gt;F21),(D21-F21)/D21,IF(D21&lt;F21,-(D21-F21)/D21,IF(D21=F21,0)))</f>
        <v>0.17896462298771834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">
        <v>27</v>
      </c>
      <c r="N21" s="13"/>
    </row>
    <row r="22" spans="1:22" ht="14.4" thickBot="1" x14ac:dyDescent="0.3">
      <c r="D22" s="5"/>
      <c r="F22" s="5"/>
      <c r="G22" s="5"/>
      <c r="H22" s="6"/>
      <c r="K22" s="4"/>
      <c r="L22" s="4"/>
      <c r="N22" s="12"/>
    </row>
    <row r="23" spans="1:22" ht="14.4" thickBot="1" x14ac:dyDescent="0.3">
      <c r="A23" s="7" t="s">
        <v>5</v>
      </c>
      <c r="D23" s="2">
        <f>D11+D13+D15-D17-D19-D21</f>
        <v>261603</v>
      </c>
      <c r="F23" s="2">
        <f>F11+F13+F15-F17-F19-F21</f>
        <v>401542</v>
      </c>
      <c r="G23" s="5"/>
      <c r="H23" s="6"/>
      <c r="K23" s="4"/>
      <c r="L23" s="4"/>
      <c r="M23" s="14" t="s">
        <v>12</v>
      </c>
      <c r="N23" s="12"/>
    </row>
    <row r="24" spans="1:22" ht="14.4" thickBot="1" x14ac:dyDescent="0.3">
      <c r="D24" s="5"/>
      <c r="F24" s="5"/>
      <c r="G24" s="5"/>
      <c r="H24" s="6"/>
      <c r="K24" s="4"/>
      <c r="L24" s="4"/>
      <c r="N24" s="12"/>
    </row>
    <row r="25" spans="1:22" ht="14.4" thickBot="1" x14ac:dyDescent="0.3">
      <c r="A25" s="30" t="s">
        <v>9</v>
      </c>
      <c r="B25" s="30"/>
      <c r="C25" s="30"/>
      <c r="D25" s="8">
        <v>261602</v>
      </c>
      <c r="F25" s="8">
        <v>401542</v>
      </c>
      <c r="G25" s="5"/>
      <c r="H25" s="6"/>
      <c r="K25" s="4"/>
      <c r="L25" s="4"/>
      <c r="M25" s="14" t="s">
        <v>12</v>
      </c>
      <c r="N25" s="12"/>
    </row>
    <row r="26" spans="1:22" ht="14.4" thickBot="1" x14ac:dyDescent="0.3">
      <c r="D26" s="5"/>
      <c r="F26" s="5"/>
      <c r="G26" s="5"/>
      <c r="H26" s="6"/>
      <c r="K26" s="4"/>
      <c r="L26" s="4"/>
      <c r="N26" s="12"/>
    </row>
    <row r="27" spans="1:22" ht="14.4" thickBot="1" x14ac:dyDescent="0.3">
      <c r="A27" s="30" t="s">
        <v>8</v>
      </c>
      <c r="B27" s="30"/>
      <c r="C27" s="30"/>
      <c r="D27" s="8">
        <v>53757</v>
      </c>
      <c r="F27" s="8">
        <v>53757</v>
      </c>
      <c r="G27" s="5">
        <f>F27-D27</f>
        <v>0</v>
      </c>
      <c r="H27" s="6">
        <f>IF((D27&gt;F27),(D27-F27)/D27,IF(D27&lt;F27,-(D27-F27)/D27,IF(D27=F27,0)))</f>
        <v>0</v>
      </c>
      <c r="I27" s="3">
        <f>IF(D27-F27&lt;200,0,IF(D27-F27&gt;200,1,IF(D27-F27=200,1)))</f>
        <v>0</v>
      </c>
      <c r="J27" s="3">
        <f>IF(F27-D27&lt;200,0,IF(F27-D27&gt;200,1,IF(F27-D27=200,1)))</f>
        <v>0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4.4" thickBot="1" x14ac:dyDescent="0.3">
      <c r="D28" s="5"/>
      <c r="F28" s="5"/>
      <c r="G28" s="5"/>
      <c r="H28" s="6"/>
      <c r="K28" s="4"/>
      <c r="L28" s="4"/>
      <c r="N28" s="12"/>
    </row>
    <row r="29" spans="1:22" ht="14.4" thickBot="1" x14ac:dyDescent="0.3">
      <c r="A29" s="30" t="s">
        <v>6</v>
      </c>
      <c r="B29" s="30"/>
      <c r="C29" s="30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25">
      <c r="H30" s="6"/>
      <c r="K30" s="4"/>
      <c r="L30" s="4"/>
      <c r="N30" s="12"/>
    </row>
    <row r="31" spans="1:22" x14ac:dyDescent="0.25">
      <c r="C31" s="11" t="s">
        <v>11</v>
      </c>
    </row>
    <row r="32" spans="1:22" x14ac:dyDescent="0.25">
      <c r="O32" s="16"/>
      <c r="P32" s="16"/>
      <c r="Q32" s="16"/>
      <c r="R32" s="16"/>
      <c r="S32" s="16"/>
      <c r="T32" s="16"/>
      <c r="U32" s="16"/>
      <c r="V32" s="16"/>
    </row>
    <row r="33" spans="3:22" x14ac:dyDescent="0.25">
      <c r="C33" s="11" t="s">
        <v>13</v>
      </c>
      <c r="N33" s="16"/>
      <c r="O33" s="16"/>
      <c r="P33" s="16"/>
      <c r="Q33" s="16"/>
      <c r="R33" s="16"/>
      <c r="S33" s="16"/>
      <c r="T33" s="16"/>
      <c r="U33" s="16"/>
      <c r="V33" s="16"/>
    </row>
    <row r="35" spans="3:22" x14ac:dyDescent="0.25">
      <c r="C35" s="11" t="s">
        <v>17</v>
      </c>
    </row>
  </sheetData>
  <mergeCells count="11">
    <mergeCell ref="A17:C17"/>
    <mergeCell ref="A1:K1"/>
    <mergeCell ref="A5:H5"/>
    <mergeCell ref="A11:C11"/>
    <mergeCell ref="A13:C13"/>
    <mergeCell ref="A15:C15"/>
    <mergeCell ref="A19:C19"/>
    <mergeCell ref="A21:C21"/>
    <mergeCell ref="A25:C25"/>
    <mergeCell ref="A27:C27"/>
    <mergeCell ref="A29:C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topLeftCell="A6" zoomScale="74" zoomScaleNormal="70" workbookViewId="0">
      <selection activeCell="M34" sqref="M34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31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4" s="25" customFormat="1" ht="15.6" x14ac:dyDescent="0.3">
      <c r="A2" s="25" t="s">
        <v>25</v>
      </c>
      <c r="B2" s="26"/>
      <c r="C2" s="27"/>
      <c r="D2" s="26"/>
      <c r="E2" s="26"/>
      <c r="F2" s="26"/>
      <c r="G2" s="26"/>
      <c r="H2" s="26"/>
      <c r="I2" s="26"/>
      <c r="J2" s="26"/>
      <c r="K2" s="26"/>
      <c r="L2" s="9"/>
      <c r="M2" s="28"/>
    </row>
    <row r="3" spans="1:14" s="25" customFormat="1" ht="15.6" x14ac:dyDescent="0.3">
      <c r="A3" s="25" t="s">
        <v>32</v>
      </c>
      <c r="C3" s="29"/>
      <c r="L3" s="9"/>
      <c r="M3" s="28"/>
    </row>
    <row r="4" spans="1:14" x14ac:dyDescent="0.25">
      <c r="A4" s="1" t="s">
        <v>21</v>
      </c>
    </row>
    <row r="5" spans="1:14" x14ac:dyDescent="0.25">
      <c r="A5" s="33" t="s">
        <v>24</v>
      </c>
      <c r="B5" s="34"/>
      <c r="C5" s="34"/>
      <c r="D5" s="34"/>
      <c r="E5" s="34"/>
      <c r="F5" s="34"/>
      <c r="G5" s="34"/>
      <c r="H5" s="34"/>
    </row>
    <row r="6" spans="1:14" x14ac:dyDescent="0.25">
      <c r="A6" s="19"/>
    </row>
    <row r="7" spans="1:14" x14ac:dyDescent="0.25">
      <c r="A7" s="19"/>
      <c r="D7" s="4"/>
      <c r="F7" s="4"/>
      <c r="N7" s="17"/>
    </row>
    <row r="8" spans="1:14" ht="27.6" x14ac:dyDescent="0.25">
      <c r="D8" s="22" t="s">
        <v>23</v>
      </c>
      <c r="E8" s="17"/>
      <c r="F8" s="22" t="s">
        <v>29</v>
      </c>
      <c r="G8" s="22" t="s">
        <v>0</v>
      </c>
      <c r="H8" s="22" t="s">
        <v>0</v>
      </c>
      <c r="I8" s="22"/>
      <c r="J8" s="22"/>
      <c r="K8" s="22"/>
      <c r="L8" s="23" t="s">
        <v>15</v>
      </c>
      <c r="M8" s="10" t="s">
        <v>10</v>
      </c>
      <c r="N8" s="24" t="s">
        <v>20</v>
      </c>
    </row>
    <row r="9" spans="1:14" x14ac:dyDescent="0.25">
      <c r="D9" s="22" t="s">
        <v>1</v>
      </c>
      <c r="E9" s="17"/>
      <c r="F9" s="22" t="s">
        <v>1</v>
      </c>
      <c r="G9" s="22" t="s">
        <v>1</v>
      </c>
      <c r="H9" s="22" t="s">
        <v>14</v>
      </c>
      <c r="I9" s="22"/>
      <c r="J9" s="22"/>
      <c r="K9" s="17"/>
      <c r="L9" s="17"/>
      <c r="N9" s="12"/>
    </row>
    <row r="10" spans="1:14" ht="14.4" thickBot="1" x14ac:dyDescent="0.3">
      <c r="D10" s="4"/>
      <c r="E10" s="4"/>
      <c r="N10" s="12"/>
    </row>
    <row r="11" spans="1:14" ht="28.2" thickBot="1" x14ac:dyDescent="0.3">
      <c r="A11" s="32" t="s">
        <v>2</v>
      </c>
      <c r="B11" s="32"/>
      <c r="C11" s="32"/>
      <c r="D11" s="8">
        <v>261603</v>
      </c>
      <c r="F11" s="8">
        <v>401542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14.4" thickBot="1" x14ac:dyDescent="0.3">
      <c r="A13" s="35" t="s">
        <v>18</v>
      </c>
      <c r="B13" s="36"/>
      <c r="C13" s="37"/>
      <c r="D13" s="8">
        <v>38360</v>
      </c>
      <c r="F13" s="8">
        <v>39436</v>
      </c>
      <c r="G13" s="5">
        <f>F13-D13</f>
        <v>1076</v>
      </c>
      <c r="H13" s="6">
        <f>IF((D13&gt;F13),(D13-F13)/D13,IF(D13&lt;F13,-(D13-F13)/D13,IF(D13=F13,0)))</f>
        <v>2.8050052137643378E-2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57.6" customHeight="1" thickBot="1" x14ac:dyDescent="0.3">
      <c r="A15" s="30" t="s">
        <v>3</v>
      </c>
      <c r="B15" s="30"/>
      <c r="C15" s="30"/>
      <c r="D15" s="8">
        <v>142441</v>
      </c>
      <c r="F15" s="8">
        <v>24779</v>
      </c>
      <c r="G15" s="5">
        <f>F15-D15</f>
        <v>-117662</v>
      </c>
      <c r="H15" s="6">
        <f>IF((D15&gt;F15),(D15-F15)/D15,IF(D15&lt;F15,-(D15-F15)/D15,IF(D15=F15,0)))</f>
        <v>0.82604025526358282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">
        <v>30</v>
      </c>
      <c r="N15" s="13"/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15" ht="75" customHeight="1" thickBot="1" x14ac:dyDescent="0.3">
      <c r="A17" s="30" t="s">
        <v>4</v>
      </c>
      <c r="B17" s="30"/>
      <c r="C17" s="30"/>
      <c r="D17" s="8">
        <v>7303</v>
      </c>
      <c r="F17" s="8">
        <v>13073</v>
      </c>
      <c r="G17" s="5">
        <f>F17-D17</f>
        <v>5770</v>
      </c>
      <c r="H17" s="6">
        <f>IF((D17&gt;F17),(D17-F17)/D17,IF(D17&lt;F17,-(D17-F17)/D17,IF(D17=F17,0)))</f>
        <v>0.79008626591811582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 t="s">
        <v>33</v>
      </c>
      <c r="N17" s="13"/>
    </row>
    <row r="18" spans="1:15" ht="14.4" thickBot="1" x14ac:dyDescent="0.3">
      <c r="D18" s="5"/>
      <c r="F18" s="5"/>
      <c r="G18" s="5"/>
      <c r="H18" s="6"/>
      <c r="K18" s="4"/>
      <c r="L18" s="4"/>
      <c r="N18" s="12"/>
    </row>
    <row r="19" spans="1:15" ht="14.4" thickBot="1" x14ac:dyDescent="0.3">
      <c r="A19" s="30" t="s">
        <v>7</v>
      </c>
      <c r="B19" s="30"/>
      <c r="C19" s="30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5" ht="14.4" thickBot="1" x14ac:dyDescent="0.3">
      <c r="D20" s="5"/>
      <c r="F20" s="5"/>
      <c r="G20" s="5"/>
      <c r="H20" s="6"/>
      <c r="K20" s="4"/>
      <c r="L20" s="4"/>
      <c r="N20" s="12"/>
    </row>
    <row r="21" spans="1:15" ht="62.4" customHeight="1" thickBot="1" x14ac:dyDescent="0.3">
      <c r="A21" s="30" t="s">
        <v>19</v>
      </c>
      <c r="B21" s="30"/>
      <c r="C21" s="30"/>
      <c r="D21" s="8">
        <v>33559</v>
      </c>
      <c r="F21" s="8">
        <v>69685</v>
      </c>
      <c r="G21" s="5">
        <f>F21-D21</f>
        <v>36126</v>
      </c>
      <c r="H21" s="6">
        <f>IF((D21&gt;F21),(D21-F21)/D21,IF(D21&lt;F21,-(D21-F21)/D21,IF(D21=F21,0)))</f>
        <v>1.0764921481569774</v>
      </c>
      <c r="I21" s="3">
        <f>IF(D21-F21&lt;200,0,IF(D21-F21&gt;200,1,IF(D21-F21=200,1)))</f>
        <v>0</v>
      </c>
      <c r="J21" s="3">
        <f>IF(F21-D21&lt;200,0,IF(F21-D21&gt;200,1,IF(F21-D21=200,1)))</f>
        <v>1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">
        <v>31</v>
      </c>
      <c r="N21" s="13"/>
    </row>
    <row r="22" spans="1:15" ht="14.4" thickBot="1" x14ac:dyDescent="0.3">
      <c r="D22" s="5"/>
      <c r="F22" s="5"/>
      <c r="G22" s="5"/>
      <c r="H22" s="6"/>
      <c r="K22" s="4"/>
      <c r="L22" s="4"/>
      <c r="N22" s="12"/>
    </row>
    <row r="23" spans="1:15" ht="14.4" thickBot="1" x14ac:dyDescent="0.3">
      <c r="A23" s="7" t="s">
        <v>5</v>
      </c>
      <c r="D23" s="2">
        <v>401542</v>
      </c>
      <c r="F23" s="2">
        <f>F11+F13+F15-F17-F19-F21</f>
        <v>382999</v>
      </c>
      <c r="G23" s="5"/>
      <c r="H23" s="6"/>
      <c r="K23" s="4"/>
      <c r="L23" s="4"/>
      <c r="M23" s="14" t="s">
        <v>12</v>
      </c>
      <c r="N23" s="12"/>
    </row>
    <row r="24" spans="1:15" ht="14.4" thickBot="1" x14ac:dyDescent="0.3">
      <c r="D24" s="5"/>
      <c r="F24" s="5"/>
      <c r="G24" s="5"/>
      <c r="H24" s="6"/>
      <c r="K24" s="4"/>
      <c r="L24" s="4"/>
      <c r="N24" s="12"/>
    </row>
    <row r="25" spans="1:15" ht="14.4" thickBot="1" x14ac:dyDescent="0.3">
      <c r="A25" s="30" t="s">
        <v>9</v>
      </c>
      <c r="B25" s="30"/>
      <c r="C25" s="30"/>
      <c r="D25" s="8">
        <v>401452</v>
      </c>
      <c r="F25" s="8">
        <v>382999</v>
      </c>
      <c r="G25" s="5"/>
      <c r="H25" s="6"/>
      <c r="K25" s="4"/>
      <c r="L25" s="4"/>
      <c r="M25" s="14" t="s">
        <v>12</v>
      </c>
      <c r="N25" s="12"/>
    </row>
    <row r="26" spans="1:15" ht="14.4" thickBot="1" x14ac:dyDescent="0.3">
      <c r="D26" s="5"/>
      <c r="F26" s="5"/>
      <c r="G26" s="5"/>
      <c r="H26" s="6"/>
      <c r="K26" s="4"/>
      <c r="L26" s="4"/>
      <c r="N26" s="12"/>
    </row>
    <row r="27" spans="1:15" ht="14.4" thickBot="1" x14ac:dyDescent="0.3">
      <c r="A27" s="30" t="s">
        <v>8</v>
      </c>
      <c r="B27" s="30"/>
      <c r="C27" s="30"/>
      <c r="D27" s="8">
        <v>53757</v>
      </c>
      <c r="F27" s="8">
        <f>53757+5360</f>
        <v>59117</v>
      </c>
      <c r="G27" s="5">
        <f>F27-D27</f>
        <v>5360</v>
      </c>
      <c r="H27" s="6">
        <f>IF((D27&gt;F27),(D27-F27)/D27,IF(D27&lt;F27,-(D27-F27)/D27,IF(D27=F27,0)))</f>
        <v>9.9707945011812418E-2</v>
      </c>
      <c r="I27" s="3">
        <f>IF(D27-F27&lt;200,0,IF(D27-F27&gt;200,1,IF(D27-F27=200,1)))</f>
        <v>0</v>
      </c>
      <c r="J27" s="3">
        <f>IF(F27-D27&lt;200,0,IF(F27-D27&gt;200,1,IF(F27-D27=200,1)))</f>
        <v>1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15" ht="14.4" thickBot="1" x14ac:dyDescent="0.3">
      <c r="D28" s="5"/>
      <c r="F28" s="5"/>
      <c r="G28" s="5"/>
      <c r="H28" s="6"/>
      <c r="K28" s="4"/>
      <c r="L28" s="4"/>
      <c r="N28" s="12"/>
    </row>
    <row r="29" spans="1:15" ht="14.4" thickBot="1" x14ac:dyDescent="0.3">
      <c r="A29" s="30" t="s">
        <v>6</v>
      </c>
      <c r="B29" s="30"/>
      <c r="C29" s="30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15" x14ac:dyDescent="0.25">
      <c r="H30" s="6"/>
      <c r="K30" s="4"/>
      <c r="L30" s="4"/>
      <c r="N30" s="12"/>
    </row>
    <row r="31" spans="1:15" x14ac:dyDescent="0.25">
      <c r="C31" s="11" t="s">
        <v>11</v>
      </c>
    </row>
    <row r="32" spans="1:15" x14ac:dyDescent="0.25">
      <c r="O32" s="16"/>
    </row>
    <row r="33" spans="3:15" x14ac:dyDescent="0.25">
      <c r="C33" s="11" t="s">
        <v>13</v>
      </c>
      <c r="N33" s="16"/>
      <c r="O33" s="16"/>
    </row>
    <row r="35" spans="3:15" x14ac:dyDescent="0.25">
      <c r="C35" s="11" t="s">
        <v>17</v>
      </c>
    </row>
  </sheetData>
  <mergeCells count="11">
    <mergeCell ref="A27:C27"/>
    <mergeCell ref="A29:C29"/>
    <mergeCell ref="A11:C11"/>
    <mergeCell ref="A13:C13"/>
    <mergeCell ref="A15:C15"/>
    <mergeCell ref="A17:C17"/>
    <mergeCell ref="A5:H5"/>
    <mergeCell ref="A19:C19"/>
    <mergeCell ref="A21:C21"/>
    <mergeCell ref="A1:K1"/>
    <mergeCell ref="A25:C2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</vt:lpstr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Daska Patel</cp:lastModifiedBy>
  <cp:lastPrinted>2025-05-18T10:14:41Z</cp:lastPrinted>
  <dcterms:created xsi:type="dcterms:W3CDTF">2012-07-11T10:01:28Z</dcterms:created>
  <dcterms:modified xsi:type="dcterms:W3CDTF">2025-05-18T10:16:19Z</dcterms:modified>
</cp:coreProperties>
</file>